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2" i="2" l="1"/>
  <c r="G53" i="2" s="1"/>
  <c r="G46" i="2"/>
  <c r="F53" i="2"/>
  <c r="H52" i="2"/>
  <c r="E53" i="2"/>
  <c r="H51" i="2"/>
  <c r="G51" i="2"/>
  <c r="H12" i="2"/>
  <c r="H43" i="2"/>
  <c r="H41" i="2"/>
  <c r="H40" i="2"/>
  <c r="H39" i="2"/>
  <c r="H38" i="2"/>
  <c r="H36" i="2"/>
  <c r="H35" i="2"/>
  <c r="H34" i="2"/>
  <c r="H32" i="2"/>
  <c r="H29" i="2"/>
  <c r="H28" i="2"/>
  <c r="H16" i="2" l="1"/>
  <c r="H24" i="2"/>
  <c r="H25" i="2" s="1"/>
  <c r="G50" i="2" s="1"/>
  <c r="H20" i="2"/>
  <c r="H21" i="2" s="1"/>
  <c r="G49" i="2" s="1"/>
  <c r="H11" i="2"/>
  <c r="H5" i="2"/>
  <c r="H33" i="2"/>
  <c r="H31" i="2"/>
  <c r="H30" i="2"/>
  <c r="G47" i="2" l="1"/>
  <c r="H47" i="2" s="1"/>
  <c r="H17" i="2"/>
  <c r="H50" i="2"/>
  <c r="F55" i="2"/>
  <c r="H49" i="2"/>
  <c r="E55" i="2" l="1"/>
  <c r="G54" i="2"/>
  <c r="H26" i="2"/>
  <c r="G48" i="2"/>
  <c r="H48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G17" i="1"/>
  <c r="G34" i="1" s="1"/>
  <c r="G12" i="1"/>
  <c r="G55" i="2"/>
  <c r="F32" i="1"/>
  <c r="F34" i="1" s="1"/>
  <c r="D32" i="1"/>
  <c r="E34" i="1"/>
  <c r="D17" i="1"/>
  <c r="D12" i="1"/>
  <c r="H46" i="2" l="1"/>
  <c r="D34" i="1"/>
  <c r="H55" i="2" l="1"/>
  <c r="H57" i="2" s="1"/>
  <c r="H53" i="2"/>
</calcChain>
</file>

<file path=xl/sharedStrings.xml><?xml version="1.0" encoding="utf-8"?>
<sst xmlns="http://schemas.openxmlformats.org/spreadsheetml/2006/main" count="230" uniqueCount="132">
  <si>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</si>
  <si>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</si>
  <si>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</si>
  <si>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</si>
  <si>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</si>
  <si>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</si>
  <si>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</si>
  <si>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</si>
  <si>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</si>
  <si>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</si>
  <si>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</si>
  <si>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</si>
  <si>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</si>
  <si>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</si>
  <si>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</si>
  <si>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</si>
  <si>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</si>
  <si>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</si>
  <si>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</si>
  <si>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</si>
  <si>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</si>
  <si>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</si>
  <si>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</si>
  <si>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</si>
  <si>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</si>
  <si>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</si>
  <si>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</si>
  <si>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</si>
  <si>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</si>
  <si>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</si>
  <si>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</si>
  <si>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</si>
  <si>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</si>
  <si>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</si>
  <si>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</si>
  <si>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</si>
  <si>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</si>
  <si>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</si>
  <si>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</si>
  <si>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</si>
  <si>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</si>
  <si>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</si>
  <si>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</si>
  <si>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</si>
  <si>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</si>
  <si>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</si>
  <si>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</si>
  <si>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</si>
  <si>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</si>
  <si>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</si>
  <si>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</si>
  <si>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</si>
  <si>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</si>
  <si>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</si>
  <si>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</si>
  <si>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</si>
  <si>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</si>
  <si>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</si>
  <si>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</si>
  <si>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</si>
  <si>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</si>
  <si>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</si>
  <si>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</si>
  <si>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</si>
  <si>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</si>
  <si>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</si>
  <si>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</si>
  <si>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</si>
  <si>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</si>
  <si>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</si>
  <si>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</si>
  <si>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</si>
  <si>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</si>
  <si>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</si>
  <si>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</si>
  <si>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</si>
  <si>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</si>
  <si>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</si>
  <si>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</si>
  <si>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</si>
  <si>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</si>
  <si>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</si>
  <si>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</si>
  <si>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</si>
  <si>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</si>
  <si>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</si>
  <si>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</si>
  <si>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</si>
  <si>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</si>
  <si>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</si>
  <si>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</si>
  <si>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</si>
  <si>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</si>
  <si>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</si>
  <si>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</si>
  <si>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</si>
  <si>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</si>
  <si>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</si>
  <si>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</si>
  <si>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</si>
  <si>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</si>
  <si>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</si>
  <si>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</si>
  <si>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</si>
  <si>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</si>
  <si>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</si>
  <si>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</si>
  <si>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</si>
  <si>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</si>
  <si>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</si>
  <si>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</si>
  <si>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</si>
  <si>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</si>
  <si>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</si>
  <si>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обслуживание одпу теплоснабжения</t>
  </si>
  <si>
    <t>промывка, опрессовка системы отопления, ревизия теплового узла с покраской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</si>
  <si>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</si>
  <si>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</si>
  <si>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</si>
  <si>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Управление  многоквартирным  домом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</si>
  <si>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</si>
  <si>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</si>
  <si>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>Отчет управляющей организации ООО "ЖЭУ" о выполненных работах по договору  работ и услуг по управлеению, содержанию и ремонту общего имущества собственников помещений в многоквартирном доме №21/1 по  ул. Краснофлотская ,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01 августа2016г (Собрание) ;     размер платы -23,5 руб. на 1 м2;                                       площадь помещения: 1067,18 м2</t>
  </si>
  <si>
    <t xml:space="preserve">очистка крыши от снега и наледи </t>
  </si>
  <si>
    <t xml:space="preserve">приобретение покрывочного материала </t>
  </si>
  <si>
    <t>ремонт сайдинга на фасаде</t>
  </si>
  <si>
    <t>профилактические работы</t>
  </si>
  <si>
    <t>ои мкд (вода)</t>
  </si>
  <si>
    <t>ои мкд (эл.эн)</t>
  </si>
  <si>
    <t>остаток денежных средств на 01.01.2018г</t>
  </si>
  <si>
    <t>остаток денежных средствна 01.01.2017г</t>
  </si>
  <si>
    <t>сбор (%)              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</si>
</sst>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1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64" t="s">
        <v>61</v>
      </c>
      <c r="B1" s="64"/>
      <c r="C1" s="64"/>
      <c r="D1" s="64"/>
      <c r="E1" s="64"/>
      <c r="F1" s="64"/>
      <c r="G1" s="64"/>
    </row>
    <row r="2" spans="1:8" ht="29.25" customHeight="1" x14ac:dyDescent="0.25">
      <c r="A2" s="65" t="s">
        <v>60</v>
      </c>
      <c r="B2" s="65"/>
      <c r="C2" s="65"/>
      <c r="D2" s="65"/>
      <c r="E2" s="65"/>
      <c r="F2" s="65"/>
      <c r="G2" s="65"/>
    </row>
    <row r="3" spans="1:8" ht="15" customHeight="1" x14ac:dyDescent="0.25">
      <c r="A3" s="71" t="s">
        <v>62</v>
      </c>
      <c r="B3" s="71"/>
      <c r="C3" s="71"/>
      <c r="D3" s="71"/>
      <c r="E3" s="71"/>
      <c r="F3" s="71"/>
      <c r="G3" s="71"/>
    </row>
    <row r="4" spans="1:8" ht="27.75" customHeight="1" x14ac:dyDescent="0.25">
      <c r="A4" s="65" t="s">
        <v>63</v>
      </c>
      <c r="B4" s="65"/>
      <c r="C4" s="65"/>
      <c r="D4" s="65"/>
      <c r="E4" s="65"/>
      <c r="F4" s="65"/>
      <c r="G4" s="65"/>
    </row>
    <row r="5" spans="1:8" hidden="1" x14ac:dyDescent="0.25">
      <c r="A5" s="79"/>
      <c r="B5" s="80"/>
      <c r="C5" s="80"/>
      <c r="D5" s="80"/>
      <c r="E5" s="80"/>
      <c r="F5" s="80"/>
      <c r="G5" s="80"/>
    </row>
    <row r="6" spans="1:8" ht="106.5" customHeight="1" x14ac:dyDescent="0.25">
      <c r="A6" s="9" t="s">
        <v>0</v>
      </c>
      <c r="B6" s="72" t="s">
        <v>1</v>
      </c>
      <c r="C6" s="73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72" t="s">
        <v>9</v>
      </c>
      <c r="C7" s="78"/>
      <c r="D7" s="78"/>
      <c r="E7" s="78"/>
      <c r="F7" s="78"/>
      <c r="G7" s="73"/>
    </row>
    <row r="8" spans="1:8" ht="57.75" customHeight="1" x14ac:dyDescent="0.25">
      <c r="A8" s="13" t="s">
        <v>33</v>
      </c>
      <c r="B8" s="72" t="s">
        <v>8</v>
      </c>
      <c r="C8" s="73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72" t="s">
        <v>64</v>
      </c>
      <c r="C9" s="74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72" t="s">
        <v>59</v>
      </c>
      <c r="C11" s="73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72" t="s">
        <v>13</v>
      </c>
      <c r="C12" s="73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67" t="s">
        <v>15</v>
      </c>
      <c r="C13" s="68"/>
      <c r="D13" s="68"/>
      <c r="E13" s="68"/>
      <c r="F13" s="68"/>
      <c r="G13" s="69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72" t="s">
        <v>17</v>
      </c>
      <c r="C15" s="73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81" t="s">
        <v>27</v>
      </c>
      <c r="C16" s="82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83" t="s">
        <v>18</v>
      </c>
      <c r="C17" s="84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72" t="s">
        <v>19</v>
      </c>
      <c r="C18" s="78"/>
      <c r="D18" s="78"/>
      <c r="E18" s="78"/>
      <c r="F18" s="78"/>
      <c r="G18" s="73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70" t="s">
        <v>32</v>
      </c>
      <c r="C32" s="70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66" t="s">
        <v>58</v>
      </c>
      <c r="C34" s="66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75" t="s">
        <v>53</v>
      </c>
      <c r="B35" s="75"/>
      <c r="C35" s="75"/>
      <c r="D35" s="75"/>
      <c r="E35" s="75"/>
      <c r="F35" s="75"/>
      <c r="G35" s="75"/>
    </row>
    <row r="36" spans="1:13" x14ac:dyDescent="0.25">
      <c r="A36" s="76"/>
      <c r="B36" s="76"/>
      <c r="C36" s="76"/>
      <c r="D36" s="76"/>
      <c r="E36" s="76"/>
      <c r="F36" s="76"/>
      <c r="G36" s="76"/>
      <c r="M36" s="19"/>
    </row>
    <row r="37" spans="1:13" x14ac:dyDescent="0.25">
      <c r="A37" s="76"/>
      <c r="B37" s="76"/>
      <c r="C37" s="76"/>
      <c r="D37" s="76"/>
      <c r="E37" s="76"/>
      <c r="F37" s="76"/>
      <c r="G37" s="76"/>
    </row>
    <row r="38" spans="1:13" x14ac:dyDescent="0.25">
      <c r="A38" s="76"/>
      <c r="B38" s="76"/>
      <c r="C38" s="76"/>
      <c r="D38" s="76"/>
      <c r="E38" s="76"/>
      <c r="F38" s="76"/>
      <c r="G38" s="76"/>
    </row>
    <row r="39" spans="1:13" x14ac:dyDescent="0.25">
      <c r="A39" s="77" t="s">
        <v>54</v>
      </c>
      <c r="B39" s="77"/>
      <c r="C39" s="77"/>
      <c r="D39" s="77"/>
      <c r="E39" s="77"/>
      <c r="F39" s="77"/>
      <c r="G39" s="77"/>
    </row>
    <row r="40" spans="1:13" x14ac:dyDescent="0.25">
      <c r="A40" s="77"/>
      <c r="B40" s="77"/>
      <c r="C40" s="77"/>
      <c r="D40" s="77"/>
      <c r="E40" s="77"/>
      <c r="F40" s="77"/>
      <c r="G40" s="77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L67" sqref="L67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57" customWidth="1"/>
    <col min="8" max="8" width="13.7109375" style="57" customWidth="1"/>
    <col min="9" max="9" width="3" style="32" customWidth="1"/>
    <col min="10" max="10" width="17.42578125" style="32" customWidth="1"/>
    <col min="11" max="16384" width="9.140625" style="32"/>
  </cols>
  <sheetData>
    <row r="1" spans="1:16" ht="78.75" customHeight="1" x14ac:dyDescent="0.25">
      <c r="A1" s="95" t="s">
        <v>122</v>
      </c>
      <c r="B1" s="95"/>
      <c r="C1" s="95"/>
      <c r="D1" s="95"/>
      <c r="E1" s="95"/>
      <c r="F1" s="95"/>
      <c r="G1" s="95"/>
      <c r="H1" s="95"/>
      <c r="I1" s="31"/>
      <c r="J1" s="31"/>
      <c r="K1" s="31"/>
      <c r="L1" s="31"/>
    </row>
    <row r="2" spans="1:16" ht="36" customHeight="1" x14ac:dyDescent="0.25">
      <c r="A2" s="91" t="s">
        <v>66</v>
      </c>
      <c r="B2" s="91"/>
      <c r="C2" s="91"/>
      <c r="D2" s="91"/>
      <c r="E2" s="91"/>
      <c r="F2" s="91"/>
      <c r="G2" s="91"/>
      <c r="H2" s="92"/>
    </row>
    <row r="3" spans="1:16" ht="27" customHeight="1" x14ac:dyDescent="0.25">
      <c r="A3" s="93" t="s">
        <v>111</v>
      </c>
      <c r="B3" s="94"/>
      <c r="C3" s="114" t="s">
        <v>92</v>
      </c>
      <c r="D3" s="115"/>
      <c r="E3" s="115"/>
      <c r="F3" s="115"/>
      <c r="G3" s="116"/>
      <c r="H3" s="51" t="s">
        <v>67</v>
      </c>
    </row>
    <row r="4" spans="1:16" ht="27" customHeight="1" x14ac:dyDescent="0.25">
      <c r="A4" s="96" t="s">
        <v>117</v>
      </c>
      <c r="B4" s="96"/>
      <c r="C4" s="96"/>
      <c r="D4" s="96"/>
      <c r="E4" s="96"/>
      <c r="F4" s="96"/>
      <c r="G4" s="96"/>
      <c r="H4" s="97"/>
    </row>
    <row r="5" spans="1:16" ht="24.75" customHeight="1" x14ac:dyDescent="0.25">
      <c r="A5" s="34" t="s">
        <v>68</v>
      </c>
      <c r="B5" s="41"/>
      <c r="C5" s="106" t="s">
        <v>8</v>
      </c>
      <c r="D5" s="107"/>
      <c r="E5" s="107"/>
      <c r="F5" s="107"/>
      <c r="G5" s="108"/>
      <c r="H5" s="61">
        <f>0.18*J30*J31</f>
        <v>2305.1088</v>
      </c>
    </row>
    <row r="6" spans="1:16" ht="15" customHeight="1" x14ac:dyDescent="0.25">
      <c r="A6" s="34" t="s">
        <v>69</v>
      </c>
      <c r="B6" s="41"/>
      <c r="C6" s="117" t="s">
        <v>64</v>
      </c>
      <c r="D6" s="118"/>
      <c r="E6" s="118"/>
      <c r="F6" s="118"/>
      <c r="G6" s="119"/>
      <c r="H6" s="51"/>
    </row>
    <row r="7" spans="1:16" x14ac:dyDescent="0.25">
      <c r="A7" s="33"/>
      <c r="B7" s="38"/>
      <c r="C7" s="88" t="s">
        <v>125</v>
      </c>
      <c r="D7" s="89"/>
      <c r="E7" s="89"/>
      <c r="F7" s="89"/>
      <c r="G7" s="90"/>
      <c r="H7" s="51"/>
    </row>
    <row r="8" spans="1:16" x14ac:dyDescent="0.25">
      <c r="A8" s="33"/>
      <c r="B8" s="38"/>
      <c r="C8" s="88" t="s">
        <v>114</v>
      </c>
      <c r="D8" s="89"/>
      <c r="E8" s="89"/>
      <c r="F8" s="89"/>
      <c r="G8" s="90"/>
      <c r="H8" s="51">
        <v>19200</v>
      </c>
    </row>
    <row r="9" spans="1:16" x14ac:dyDescent="0.25">
      <c r="A9" s="33"/>
      <c r="B9" s="38"/>
      <c r="C9" s="88" t="s">
        <v>123</v>
      </c>
      <c r="D9" s="89"/>
      <c r="E9" s="89"/>
      <c r="F9" s="89"/>
      <c r="G9" s="90"/>
      <c r="H9" s="51">
        <v>13185.5</v>
      </c>
      <c r="J9" s="53" t="s">
        <v>121</v>
      </c>
    </row>
    <row r="10" spans="1:16" x14ac:dyDescent="0.25">
      <c r="A10" s="33"/>
      <c r="B10" s="38"/>
      <c r="C10" s="88" t="s">
        <v>124</v>
      </c>
      <c r="D10" s="89"/>
      <c r="E10" s="89"/>
      <c r="F10" s="89"/>
      <c r="G10" s="90"/>
      <c r="H10" s="51">
        <v>1480</v>
      </c>
    </row>
    <row r="11" spans="1:16" ht="26.25" customHeight="1" x14ac:dyDescent="0.25">
      <c r="A11" s="34" t="s">
        <v>70</v>
      </c>
      <c r="B11" s="41"/>
      <c r="C11" s="98" t="s">
        <v>59</v>
      </c>
      <c r="D11" s="99"/>
      <c r="E11" s="99"/>
      <c r="F11" s="99"/>
      <c r="G11" s="100"/>
      <c r="H11" s="60">
        <f>0.04*J30*J31</f>
        <v>512.24639999999999</v>
      </c>
    </row>
    <row r="12" spans="1:16" ht="15" customHeight="1" x14ac:dyDescent="0.25">
      <c r="A12" s="93" t="s">
        <v>13</v>
      </c>
      <c r="B12" s="101"/>
      <c r="C12" s="101"/>
      <c r="D12" s="101"/>
      <c r="E12" s="101"/>
      <c r="F12" s="101"/>
      <c r="G12" s="94"/>
      <c r="H12" s="51">
        <f>SUM(H5:H11)</f>
        <v>36682.855200000005</v>
      </c>
    </row>
    <row r="13" spans="1:16" ht="24.75" customHeight="1" x14ac:dyDescent="0.25">
      <c r="A13" s="96" t="s">
        <v>71</v>
      </c>
      <c r="B13" s="96"/>
      <c r="C13" s="96"/>
      <c r="D13" s="96"/>
      <c r="E13" s="96"/>
      <c r="F13" s="96"/>
      <c r="G13" s="96"/>
      <c r="H13" s="97"/>
    </row>
    <row r="14" spans="1:16" ht="27.75" customHeight="1" x14ac:dyDescent="0.25">
      <c r="A14" s="34" t="s">
        <v>72</v>
      </c>
      <c r="B14" s="41"/>
      <c r="C14" s="98" t="s">
        <v>76</v>
      </c>
      <c r="D14" s="99"/>
      <c r="E14" s="99"/>
      <c r="F14" s="99"/>
      <c r="G14" s="100"/>
      <c r="H14" s="51" t="s">
        <v>67</v>
      </c>
    </row>
    <row r="15" spans="1:16" s="50" customFormat="1" x14ac:dyDescent="0.25">
      <c r="A15" s="33"/>
      <c r="B15" s="38"/>
      <c r="C15" s="88" t="s">
        <v>126</v>
      </c>
      <c r="D15" s="89"/>
      <c r="E15" s="89"/>
      <c r="F15" s="89"/>
      <c r="G15" s="90"/>
      <c r="H15" s="51"/>
      <c r="P15" s="53" t="s">
        <v>121</v>
      </c>
    </row>
    <row r="16" spans="1:16" x14ac:dyDescent="0.25">
      <c r="A16" s="33"/>
      <c r="B16" s="38"/>
      <c r="C16" s="88" t="s">
        <v>118</v>
      </c>
      <c r="D16" s="89"/>
      <c r="E16" s="89"/>
      <c r="F16" s="89"/>
      <c r="G16" s="90"/>
      <c r="H16" s="51">
        <f>0.7*J30*J31</f>
        <v>8964.3119999999999</v>
      </c>
    </row>
    <row r="17" spans="1:10" x14ac:dyDescent="0.25">
      <c r="A17" s="33"/>
      <c r="B17" s="38"/>
      <c r="C17" s="88" t="s">
        <v>116</v>
      </c>
      <c r="D17" s="89"/>
      <c r="E17" s="89"/>
      <c r="F17" s="89"/>
      <c r="G17" s="90"/>
      <c r="H17" s="51">
        <f>SUM(H15:H16)</f>
        <v>8964.3119999999999</v>
      </c>
    </row>
    <row r="18" spans="1:10" ht="23.25" customHeight="1" x14ac:dyDescent="0.25">
      <c r="A18" s="34" t="s">
        <v>73</v>
      </c>
      <c r="B18" s="41"/>
      <c r="C18" s="98" t="s">
        <v>77</v>
      </c>
      <c r="D18" s="99"/>
      <c r="E18" s="99"/>
      <c r="F18" s="99"/>
      <c r="G18" s="100"/>
      <c r="H18" s="51"/>
    </row>
    <row r="19" spans="1:10" x14ac:dyDescent="0.25">
      <c r="A19" s="33"/>
      <c r="B19" s="38"/>
      <c r="C19" s="88" t="s">
        <v>115</v>
      </c>
      <c r="D19" s="89"/>
      <c r="E19" s="89"/>
      <c r="F19" s="89"/>
      <c r="G19" s="90"/>
      <c r="H19" s="51">
        <v>7945.11</v>
      </c>
    </row>
    <row r="20" spans="1:10" x14ac:dyDescent="0.25">
      <c r="A20" s="33"/>
      <c r="B20" s="38"/>
      <c r="C20" s="88" t="s">
        <v>118</v>
      </c>
      <c r="D20" s="89"/>
      <c r="E20" s="89"/>
      <c r="F20" s="89"/>
      <c r="G20" s="90"/>
      <c r="H20" s="51">
        <f>0.96*J30*J31</f>
        <v>12293.9136</v>
      </c>
    </row>
    <row r="21" spans="1:10" x14ac:dyDescent="0.25">
      <c r="A21" s="33"/>
      <c r="B21" s="38"/>
      <c r="C21" s="88" t="s">
        <v>116</v>
      </c>
      <c r="D21" s="89"/>
      <c r="E21" s="89"/>
      <c r="F21" s="89"/>
      <c r="G21" s="90"/>
      <c r="H21" s="51">
        <f>SUM(H19:H20)</f>
        <v>20239.0236</v>
      </c>
    </row>
    <row r="22" spans="1:10" ht="24" customHeight="1" x14ac:dyDescent="0.25">
      <c r="A22" s="34" t="s">
        <v>74</v>
      </c>
      <c r="B22" s="41"/>
      <c r="C22" s="98" t="s">
        <v>78</v>
      </c>
      <c r="D22" s="99"/>
      <c r="E22" s="99"/>
      <c r="F22" s="99"/>
      <c r="G22" s="100"/>
      <c r="H22" s="51"/>
    </row>
    <row r="23" spans="1:10" s="56" customFormat="1" ht="13.5" customHeight="1" x14ac:dyDescent="0.25">
      <c r="A23" s="33"/>
      <c r="B23" s="38"/>
      <c r="C23" s="98" t="s">
        <v>126</v>
      </c>
      <c r="D23" s="99"/>
      <c r="E23" s="99"/>
      <c r="F23" s="99"/>
      <c r="G23" s="100"/>
      <c r="H23" s="51"/>
    </row>
    <row r="24" spans="1:10" x14ac:dyDescent="0.25">
      <c r="A24" s="102"/>
      <c r="B24" s="103"/>
      <c r="C24" s="89" t="s">
        <v>118</v>
      </c>
      <c r="D24" s="89"/>
      <c r="E24" s="89"/>
      <c r="F24" s="89"/>
      <c r="G24" s="90"/>
      <c r="H24" s="51">
        <f>0.64*J30*J31</f>
        <v>8195.9423999999999</v>
      </c>
    </row>
    <row r="25" spans="1:10" s="49" customFormat="1" x14ac:dyDescent="0.25">
      <c r="A25" s="104"/>
      <c r="B25" s="105"/>
      <c r="C25" s="44"/>
      <c r="D25" s="44"/>
      <c r="E25" s="44" t="s">
        <v>116</v>
      </c>
      <c r="F25" s="44"/>
      <c r="G25" s="62"/>
      <c r="H25" s="52">
        <f>SUM(H24:H24)</f>
        <v>8195.9423999999999</v>
      </c>
    </row>
    <row r="26" spans="1:10" ht="15" customHeight="1" x14ac:dyDescent="0.25">
      <c r="A26" s="93" t="s">
        <v>18</v>
      </c>
      <c r="B26" s="101"/>
      <c r="C26" s="101"/>
      <c r="D26" s="101"/>
      <c r="E26" s="101"/>
      <c r="F26" s="101"/>
      <c r="G26" s="94"/>
      <c r="H26" s="52">
        <f>H17+H21+H24</f>
        <v>37399.277999999998</v>
      </c>
    </row>
    <row r="27" spans="1:10" ht="15" customHeight="1" x14ac:dyDescent="0.25">
      <c r="A27" s="110" t="s">
        <v>75</v>
      </c>
      <c r="B27" s="110"/>
      <c r="C27" s="111"/>
      <c r="D27" s="111"/>
      <c r="E27" s="111"/>
      <c r="F27" s="111"/>
      <c r="G27" s="111"/>
      <c r="H27" s="112"/>
    </row>
    <row r="28" spans="1:10" ht="15" customHeight="1" x14ac:dyDescent="0.25">
      <c r="A28" s="34" t="s">
        <v>79</v>
      </c>
      <c r="B28" s="41"/>
      <c r="C28" s="106" t="s">
        <v>20</v>
      </c>
      <c r="D28" s="107"/>
      <c r="E28" s="107"/>
      <c r="F28" s="107"/>
      <c r="G28" s="108"/>
      <c r="H28" s="55">
        <f>3.2*J30*J31</f>
        <v>40979.712000000007</v>
      </c>
    </row>
    <row r="29" spans="1:10" ht="15" customHeight="1" x14ac:dyDescent="0.25">
      <c r="A29" s="34" t="s">
        <v>80</v>
      </c>
      <c r="B29" s="41"/>
      <c r="C29" s="106" t="s">
        <v>21</v>
      </c>
      <c r="D29" s="107"/>
      <c r="E29" s="107"/>
      <c r="F29" s="107"/>
      <c r="G29" s="108"/>
      <c r="H29" s="55">
        <f>0.35*J30*J31</f>
        <v>4482.1559999999999</v>
      </c>
    </row>
    <row r="30" spans="1:10" ht="15" customHeight="1" x14ac:dyDescent="0.25">
      <c r="A30" s="33" t="s">
        <v>81</v>
      </c>
      <c r="B30" s="38"/>
      <c r="C30" s="106" t="s">
        <v>22</v>
      </c>
      <c r="D30" s="107"/>
      <c r="E30" s="107"/>
      <c r="F30" s="107"/>
      <c r="G30" s="108"/>
      <c r="H30" s="55">
        <f>0.02*J30*J31</f>
        <v>256.1232</v>
      </c>
      <c r="J30" s="50">
        <v>1067.18</v>
      </c>
    </row>
    <row r="31" spans="1:10" ht="15" customHeight="1" x14ac:dyDescent="0.25">
      <c r="A31" s="34" t="s">
        <v>81</v>
      </c>
      <c r="B31" s="41"/>
      <c r="C31" s="106" t="s">
        <v>23</v>
      </c>
      <c r="D31" s="107"/>
      <c r="E31" s="107"/>
      <c r="F31" s="107"/>
      <c r="G31" s="108"/>
      <c r="H31" s="55">
        <f>0.02*J30*J31</f>
        <v>256.1232</v>
      </c>
      <c r="J31" s="32">
        <v>12</v>
      </c>
    </row>
    <row r="32" spans="1:10" ht="15" customHeight="1" x14ac:dyDescent="0.25">
      <c r="A32" s="33" t="s">
        <v>82</v>
      </c>
      <c r="B32" s="38"/>
      <c r="C32" s="106" t="s">
        <v>3</v>
      </c>
      <c r="D32" s="107"/>
      <c r="E32" s="107"/>
      <c r="F32" s="107"/>
      <c r="G32" s="108"/>
      <c r="H32" s="55">
        <f>0.45*J30*J31</f>
        <v>5762.7720000000008</v>
      </c>
    </row>
    <row r="33" spans="1:8" ht="15" customHeight="1" x14ac:dyDescent="0.25">
      <c r="A33" s="34" t="s">
        <v>83</v>
      </c>
      <c r="B33" s="41"/>
      <c r="C33" s="106" t="s">
        <v>25</v>
      </c>
      <c r="D33" s="107"/>
      <c r="E33" s="107"/>
      <c r="F33" s="107"/>
      <c r="G33" s="108"/>
      <c r="H33" s="55">
        <f>0.04*J30*J31</f>
        <v>512.24639999999999</v>
      </c>
    </row>
    <row r="34" spans="1:8" ht="15" customHeight="1" x14ac:dyDescent="0.25">
      <c r="A34" s="33" t="s">
        <v>84</v>
      </c>
      <c r="B34" s="38"/>
      <c r="C34" s="106" t="s">
        <v>26</v>
      </c>
      <c r="D34" s="107"/>
      <c r="E34" s="107"/>
      <c r="F34" s="107"/>
      <c r="G34" s="108"/>
      <c r="H34" s="55">
        <f>1.11*J30*J31</f>
        <v>14214.837600000003</v>
      </c>
    </row>
    <row r="35" spans="1:8" ht="15" customHeight="1" x14ac:dyDescent="0.25">
      <c r="A35" s="34" t="s">
        <v>85</v>
      </c>
      <c r="B35" s="41"/>
      <c r="C35" s="106" t="s">
        <v>52</v>
      </c>
      <c r="D35" s="107"/>
      <c r="E35" s="107"/>
      <c r="F35" s="107"/>
      <c r="G35" s="108"/>
      <c r="H35" s="55">
        <f>0.17*J30*J31</f>
        <v>2177.0472000000004</v>
      </c>
    </row>
    <row r="36" spans="1:8" ht="15" customHeight="1" x14ac:dyDescent="0.25">
      <c r="A36" s="33" t="s">
        <v>86</v>
      </c>
      <c r="B36" s="38"/>
      <c r="C36" s="106" t="s">
        <v>6</v>
      </c>
      <c r="D36" s="107"/>
      <c r="E36" s="107"/>
      <c r="F36" s="107"/>
      <c r="G36" s="108"/>
      <c r="H36" s="55">
        <f>0.24*J30*J31</f>
        <v>3073.4784</v>
      </c>
    </row>
    <row r="37" spans="1:8" ht="15" customHeight="1" x14ac:dyDescent="0.25">
      <c r="A37" s="58" t="s">
        <v>87</v>
      </c>
      <c r="B37" s="58"/>
      <c r="C37" s="109" t="s">
        <v>28</v>
      </c>
      <c r="D37" s="109"/>
      <c r="E37" s="109"/>
      <c r="F37" s="109"/>
      <c r="G37" s="109"/>
      <c r="H37" s="55">
        <v>0</v>
      </c>
    </row>
    <row r="38" spans="1:8" ht="15" customHeight="1" x14ac:dyDescent="0.25">
      <c r="A38" s="58" t="s">
        <v>88</v>
      </c>
      <c r="B38" s="58"/>
      <c r="C38" s="109" t="s">
        <v>51</v>
      </c>
      <c r="D38" s="109"/>
      <c r="E38" s="109"/>
      <c r="F38" s="109"/>
      <c r="G38" s="109"/>
      <c r="H38" s="55">
        <f>0.11*J30*J31</f>
        <v>1408.6776</v>
      </c>
    </row>
    <row r="39" spans="1:8" ht="15" customHeight="1" x14ac:dyDescent="0.25">
      <c r="A39" s="58" t="s">
        <v>89</v>
      </c>
      <c r="B39" s="58"/>
      <c r="C39" s="109" t="s">
        <v>30</v>
      </c>
      <c r="D39" s="109"/>
      <c r="E39" s="109"/>
      <c r="F39" s="109"/>
      <c r="G39" s="109"/>
      <c r="H39" s="55">
        <f>2.12*J30*J31</f>
        <v>27149.059200000003</v>
      </c>
    </row>
    <row r="40" spans="1:8" ht="15" customHeight="1" x14ac:dyDescent="0.25">
      <c r="A40" s="58" t="s">
        <v>90</v>
      </c>
      <c r="B40" s="58"/>
      <c r="C40" s="109" t="s">
        <v>31</v>
      </c>
      <c r="D40" s="109"/>
      <c r="E40" s="109"/>
      <c r="F40" s="109"/>
      <c r="G40" s="109"/>
      <c r="H40" s="55">
        <f>1.06*J30*J31</f>
        <v>13574.529600000002</v>
      </c>
    </row>
    <row r="41" spans="1:8" ht="15" customHeight="1" x14ac:dyDescent="0.25">
      <c r="A41" s="129" t="s">
        <v>91</v>
      </c>
      <c r="B41" s="129"/>
      <c r="C41" s="130" t="s">
        <v>119</v>
      </c>
      <c r="D41" s="130"/>
      <c r="E41" s="130"/>
      <c r="F41" s="130"/>
      <c r="G41" s="130"/>
      <c r="H41" s="51">
        <f>5.28*J31*J30</f>
        <v>67616.524799999999</v>
      </c>
    </row>
    <row r="42" spans="1:8" s="59" customFormat="1" ht="15" customHeight="1" x14ac:dyDescent="0.25">
      <c r="A42" s="125" t="s">
        <v>32</v>
      </c>
      <c r="B42" s="125"/>
      <c r="C42" s="125"/>
      <c r="D42" s="125"/>
      <c r="E42" s="125"/>
      <c r="F42" s="125"/>
      <c r="G42" s="125"/>
      <c r="H42" s="51" t="s">
        <v>120</v>
      </c>
    </row>
    <row r="43" spans="1:8" x14ac:dyDescent="0.25">
      <c r="A43" s="28"/>
      <c r="B43" s="28"/>
      <c r="C43" s="93"/>
      <c r="D43" s="101"/>
      <c r="E43" s="101"/>
      <c r="F43" s="101"/>
      <c r="G43" s="94"/>
      <c r="H43" s="51">
        <f>SUM(H28:H42)</f>
        <v>181463.28720000002</v>
      </c>
    </row>
    <row r="44" spans="1:8" ht="15" customHeight="1" x14ac:dyDescent="0.25">
      <c r="A44" s="121" t="s">
        <v>93</v>
      </c>
      <c r="B44" s="121"/>
      <c r="C44" s="121"/>
      <c r="D44" s="121"/>
      <c r="E44" s="121"/>
      <c r="F44" s="121"/>
      <c r="G44" s="121"/>
      <c r="H44" s="121"/>
    </row>
    <row r="45" spans="1:8" x14ac:dyDescent="0.25">
      <c r="A45" s="113" t="s">
        <v>94</v>
      </c>
      <c r="B45" s="113"/>
      <c r="C45" s="113"/>
      <c r="D45" s="113"/>
      <c r="E45" s="29" t="s">
        <v>95</v>
      </c>
      <c r="F45" s="29" t="s">
        <v>96</v>
      </c>
      <c r="G45" s="63" t="s">
        <v>97</v>
      </c>
      <c r="H45" s="51" t="s">
        <v>98</v>
      </c>
    </row>
    <row r="46" spans="1:8" x14ac:dyDescent="0.25">
      <c r="A46" s="124" t="s">
        <v>99</v>
      </c>
      <c r="B46" s="124"/>
      <c r="C46" s="124"/>
      <c r="D46" s="124"/>
      <c r="E46" s="51">
        <v>181591.32</v>
      </c>
      <c r="F46" s="28">
        <v>186775.1</v>
      </c>
      <c r="G46" s="51">
        <f>H43</f>
        <v>181463.28720000002</v>
      </c>
      <c r="H46" s="51">
        <f>F46-G46</f>
        <v>5311.8127999999851</v>
      </c>
    </row>
    <row r="47" spans="1:8" x14ac:dyDescent="0.25">
      <c r="A47" s="124" t="s">
        <v>100</v>
      </c>
      <c r="B47" s="124"/>
      <c r="C47" s="124"/>
      <c r="D47" s="124"/>
      <c r="E47" s="28">
        <v>39827.760000000002</v>
      </c>
      <c r="F47" s="28">
        <v>40977.800000000003</v>
      </c>
      <c r="G47" s="51">
        <f>H12</f>
        <v>36682.855200000005</v>
      </c>
      <c r="H47" s="51">
        <f>F47-G47</f>
        <v>4294.9447999999975</v>
      </c>
    </row>
    <row r="48" spans="1:8" x14ac:dyDescent="0.25">
      <c r="A48" s="124" t="s">
        <v>101</v>
      </c>
      <c r="B48" s="124"/>
      <c r="C48" s="124"/>
      <c r="D48" s="124"/>
      <c r="E48" s="28">
        <v>20105.64</v>
      </c>
      <c r="F48" s="28">
        <v>20680.34</v>
      </c>
      <c r="G48" s="51">
        <f>H17</f>
        <v>8964.3119999999999</v>
      </c>
      <c r="H48" s="51">
        <f>F48-G48</f>
        <v>11716.028</v>
      </c>
    </row>
    <row r="49" spans="1:8" x14ac:dyDescent="0.25">
      <c r="A49" s="124" t="s">
        <v>102</v>
      </c>
      <c r="B49" s="124"/>
      <c r="C49" s="124"/>
      <c r="D49" s="124"/>
      <c r="E49" s="28">
        <v>57243.6</v>
      </c>
      <c r="F49" s="28">
        <v>58879.91</v>
      </c>
      <c r="G49" s="51">
        <f>H21</f>
        <v>20239.0236</v>
      </c>
      <c r="H49" s="51">
        <f>F49-G49</f>
        <v>38640.886400000003</v>
      </c>
    </row>
    <row r="50" spans="1:8" x14ac:dyDescent="0.25">
      <c r="A50" s="124" t="s">
        <v>104</v>
      </c>
      <c r="B50" s="124"/>
      <c r="C50" s="124"/>
      <c r="D50" s="124"/>
      <c r="E50" s="28">
        <v>20233.8</v>
      </c>
      <c r="F50" s="28">
        <v>20813.099999999999</v>
      </c>
      <c r="G50" s="51">
        <f>H25</f>
        <v>8195.9423999999999</v>
      </c>
      <c r="H50" s="51">
        <f>F50-G50</f>
        <v>12617.157599999999</v>
      </c>
    </row>
    <row r="51" spans="1:8" x14ac:dyDescent="0.25">
      <c r="A51" s="124" t="s">
        <v>127</v>
      </c>
      <c r="B51" s="124"/>
      <c r="C51" s="124"/>
      <c r="D51" s="124"/>
      <c r="E51" s="28">
        <v>3456.96</v>
      </c>
      <c r="F51" s="28">
        <v>3168.54</v>
      </c>
      <c r="G51" s="51">
        <f>E51</f>
        <v>3456.96</v>
      </c>
      <c r="H51" s="51">
        <f>F51-E51</f>
        <v>-288.42000000000007</v>
      </c>
    </row>
    <row r="52" spans="1:8" s="54" customFormat="1" x14ac:dyDescent="0.25">
      <c r="A52" s="98" t="s">
        <v>128</v>
      </c>
      <c r="B52" s="99"/>
      <c r="C52" s="99"/>
      <c r="D52" s="100"/>
      <c r="E52" s="28">
        <v>5690.39</v>
      </c>
      <c r="F52" s="28">
        <v>5494.47</v>
      </c>
      <c r="G52" s="51">
        <f>E52</f>
        <v>5690.39</v>
      </c>
      <c r="H52" s="51">
        <f>F52-E52</f>
        <v>-195.92000000000007</v>
      </c>
    </row>
    <row r="53" spans="1:8" x14ac:dyDescent="0.25">
      <c r="A53" s="98" t="s">
        <v>105</v>
      </c>
      <c r="B53" s="99"/>
      <c r="C53" s="99"/>
      <c r="D53" s="100"/>
      <c r="E53" s="28">
        <f>SUM(E46:E52)</f>
        <v>328149.47000000003</v>
      </c>
      <c r="F53" s="28">
        <f>SUM(F46:F52)</f>
        <v>336789.25999999995</v>
      </c>
      <c r="G53" s="51">
        <f>SUM(G46:G52)</f>
        <v>264692.77039999998</v>
      </c>
      <c r="H53" s="51">
        <f>SUM(H46:H52)</f>
        <v>72096.489599999986</v>
      </c>
    </row>
    <row r="54" spans="1:8" ht="24" customHeight="1" x14ac:dyDescent="0.25">
      <c r="A54" s="98" t="s">
        <v>106</v>
      </c>
      <c r="B54" s="99"/>
      <c r="C54" s="99"/>
      <c r="D54" s="100"/>
      <c r="E54" s="28"/>
      <c r="F54" s="28"/>
      <c r="G54" s="51">
        <f>E53/100</f>
        <v>3281.4947000000002</v>
      </c>
      <c r="H54" s="51"/>
    </row>
    <row r="55" spans="1:8" x14ac:dyDescent="0.25">
      <c r="A55" s="124" t="s">
        <v>107</v>
      </c>
      <c r="B55" s="124"/>
      <c r="C55" s="124"/>
      <c r="D55" s="124"/>
      <c r="E55" s="28">
        <f>SUM(E53)</f>
        <v>328149.47000000003</v>
      </c>
      <c r="F55" s="28">
        <f>SUM(F53)</f>
        <v>336789.25999999995</v>
      </c>
      <c r="G55" s="51">
        <f>SUM(G46:G54)</f>
        <v>532667.0355</v>
      </c>
      <c r="H55" s="51">
        <f>H53</f>
        <v>72096.489599999986</v>
      </c>
    </row>
    <row r="56" spans="1:8" x14ac:dyDescent="0.25">
      <c r="A56" s="125" t="s">
        <v>131</v>
      </c>
      <c r="B56" s="125"/>
      <c r="C56" s="125"/>
      <c r="D56" s="125"/>
      <c r="E56" s="125"/>
      <c r="F56" s="125"/>
      <c r="G56" s="125"/>
      <c r="H56" s="125"/>
    </row>
    <row r="57" spans="1:8" s="54" customFormat="1" x14ac:dyDescent="0.25">
      <c r="A57" s="85" t="s">
        <v>129</v>
      </c>
      <c r="B57" s="86"/>
      <c r="C57" s="86"/>
      <c r="D57" s="86"/>
      <c r="E57" s="86"/>
      <c r="F57" s="86"/>
      <c r="G57" s="87"/>
      <c r="H57" s="63">
        <f>H55+H58</f>
        <v>51973.489599999986</v>
      </c>
    </row>
    <row r="58" spans="1:8" x14ac:dyDescent="0.25">
      <c r="A58" s="120" t="s">
        <v>130</v>
      </c>
      <c r="B58" s="120"/>
      <c r="C58" s="120"/>
      <c r="D58" s="120"/>
      <c r="E58" s="120"/>
      <c r="F58" s="120"/>
      <c r="G58" s="120"/>
      <c r="H58" s="51">
        <v>-20123</v>
      </c>
    </row>
    <row r="59" spans="1:8" x14ac:dyDescent="0.25">
      <c r="A59" s="120" t="s">
        <v>110</v>
      </c>
      <c r="B59" s="120"/>
      <c r="C59" s="120"/>
      <c r="D59" s="120"/>
      <c r="E59" s="120"/>
      <c r="F59" s="120"/>
      <c r="G59" s="120"/>
      <c r="H59" s="51">
        <v>27951.62</v>
      </c>
    </row>
    <row r="62" spans="1:8" x14ac:dyDescent="0.25">
      <c r="A62" s="122"/>
      <c r="B62" s="122"/>
      <c r="C62" s="122"/>
      <c r="D62" s="122"/>
      <c r="E62" s="122"/>
      <c r="F62" s="123"/>
      <c r="G62" s="123"/>
      <c r="H62" s="123"/>
    </row>
  </sheetData>
  <mergeCells count="62">
    <mergeCell ref="C43:G43"/>
    <mergeCell ref="A59:G59"/>
    <mergeCell ref="A44:H44"/>
    <mergeCell ref="A62:E62"/>
    <mergeCell ref="F62:H62"/>
    <mergeCell ref="A51:D51"/>
    <mergeCell ref="A53:D53"/>
    <mergeCell ref="A55:D55"/>
    <mergeCell ref="A54:D54"/>
    <mergeCell ref="A56:H56"/>
    <mergeCell ref="A50:D50"/>
    <mergeCell ref="A46:D46"/>
    <mergeCell ref="A47:D47"/>
    <mergeCell ref="A48:D48"/>
    <mergeCell ref="A49:D49"/>
    <mergeCell ref="A58:G58"/>
    <mergeCell ref="A52:D52"/>
    <mergeCell ref="C16:G16"/>
    <mergeCell ref="A27:H27"/>
    <mergeCell ref="A45:D45"/>
    <mergeCell ref="C5:G5"/>
    <mergeCell ref="C3:G3"/>
    <mergeCell ref="C7:G7"/>
    <mergeCell ref="C8:G8"/>
    <mergeCell ref="C9:G9"/>
    <mergeCell ref="A13:H13"/>
    <mergeCell ref="C21:G21"/>
    <mergeCell ref="C10:G10"/>
    <mergeCell ref="C6:G6"/>
    <mergeCell ref="A42:G42"/>
    <mergeCell ref="A26:G26"/>
    <mergeCell ref="C28:G28"/>
    <mergeCell ref="C29:G29"/>
    <mergeCell ref="C30:G30"/>
    <mergeCell ref="C24:G24"/>
    <mergeCell ref="C17:G17"/>
    <mergeCell ref="C18:G18"/>
    <mergeCell ref="C19:G19"/>
    <mergeCell ref="C20:G20"/>
    <mergeCell ref="C22:G22"/>
    <mergeCell ref="C23:G23"/>
    <mergeCell ref="C35:G35"/>
    <mergeCell ref="C36:G36"/>
    <mergeCell ref="C37:G37"/>
    <mergeCell ref="C38:G38"/>
    <mergeCell ref="C39:G39"/>
    <mergeCell ref="A57:G57"/>
    <mergeCell ref="C15:G15"/>
    <mergeCell ref="A2:H2"/>
    <mergeCell ref="A3:B3"/>
    <mergeCell ref="A1:H1"/>
    <mergeCell ref="A4:H4"/>
    <mergeCell ref="C11:G11"/>
    <mergeCell ref="A12:G12"/>
    <mergeCell ref="C14:G14"/>
    <mergeCell ref="A24:B25"/>
    <mergeCell ref="C41:G41"/>
    <mergeCell ref="C31:G31"/>
    <mergeCell ref="C32:G32"/>
    <mergeCell ref="C33:G33"/>
    <mergeCell ref="C34:G34"/>
    <mergeCell ref="C40:G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95" t="s">
        <v>65</v>
      </c>
      <c r="B1" s="95"/>
      <c r="C1" s="95"/>
      <c r="D1" s="95"/>
      <c r="E1" s="95"/>
      <c r="F1" s="95"/>
      <c r="G1" s="95"/>
      <c r="H1" s="95"/>
      <c r="I1" s="31"/>
      <c r="J1" s="31"/>
      <c r="K1" s="31"/>
      <c r="L1" s="31"/>
    </row>
    <row r="2" spans="1:12" ht="36" customHeight="1" x14ac:dyDescent="0.25">
      <c r="A2" s="91" t="s">
        <v>66</v>
      </c>
      <c r="B2" s="91"/>
      <c r="C2" s="91"/>
      <c r="D2" s="91"/>
      <c r="E2" s="91"/>
      <c r="F2" s="91"/>
      <c r="G2" s="91"/>
      <c r="H2" s="92"/>
    </row>
    <row r="3" spans="1:12" ht="27" customHeight="1" x14ac:dyDescent="0.25">
      <c r="A3" s="93" t="s">
        <v>111</v>
      </c>
      <c r="B3" s="94"/>
      <c r="C3" s="114" t="s">
        <v>92</v>
      </c>
      <c r="D3" s="115"/>
      <c r="E3" s="115"/>
      <c r="F3" s="115"/>
      <c r="G3" s="116"/>
      <c r="H3" s="28" t="s">
        <v>67</v>
      </c>
    </row>
    <row r="4" spans="1:12" ht="27" customHeight="1" x14ac:dyDescent="0.25">
      <c r="A4" s="96" t="s">
        <v>9</v>
      </c>
      <c r="B4" s="96"/>
      <c r="C4" s="96"/>
      <c r="D4" s="96"/>
      <c r="E4" s="96"/>
      <c r="F4" s="96"/>
      <c r="G4" s="96"/>
      <c r="H4" s="97"/>
    </row>
    <row r="5" spans="1:12" ht="24.75" customHeight="1" x14ac:dyDescent="0.25">
      <c r="A5" s="34" t="s">
        <v>68</v>
      </c>
      <c r="B5" s="41"/>
      <c r="C5" s="106" t="s">
        <v>8</v>
      </c>
      <c r="D5" s="107"/>
      <c r="E5" s="107"/>
      <c r="F5" s="107"/>
      <c r="G5" s="108"/>
      <c r="H5" s="37"/>
    </row>
    <row r="6" spans="1:12" ht="15" customHeight="1" x14ac:dyDescent="0.25">
      <c r="A6" s="34" t="s">
        <v>69</v>
      </c>
      <c r="B6" s="41"/>
      <c r="C6" s="117" t="s">
        <v>64</v>
      </c>
      <c r="D6" s="118"/>
      <c r="E6" s="118"/>
      <c r="F6" s="118"/>
      <c r="G6" s="119"/>
      <c r="H6" s="28"/>
    </row>
    <row r="7" spans="1:12" x14ac:dyDescent="0.25">
      <c r="A7" s="33"/>
      <c r="B7" s="38"/>
      <c r="C7" s="88"/>
      <c r="D7" s="89"/>
      <c r="E7" s="89"/>
      <c r="F7" s="89"/>
      <c r="G7" s="90"/>
      <c r="H7" s="28"/>
    </row>
    <row r="8" spans="1:12" x14ac:dyDescent="0.25">
      <c r="A8" s="33"/>
      <c r="B8" s="38"/>
      <c r="C8" s="88"/>
      <c r="D8" s="89"/>
      <c r="E8" s="89"/>
      <c r="F8" s="89"/>
      <c r="G8" s="90"/>
      <c r="H8" s="28"/>
    </row>
    <row r="9" spans="1:12" x14ac:dyDescent="0.25">
      <c r="A9" s="33"/>
      <c r="B9" s="38"/>
      <c r="C9" s="88"/>
      <c r="D9" s="89"/>
      <c r="E9" s="89"/>
      <c r="F9" s="89"/>
      <c r="G9" s="90"/>
      <c r="H9" s="28"/>
    </row>
    <row r="10" spans="1:12" x14ac:dyDescent="0.25">
      <c r="A10" s="33"/>
      <c r="B10" s="38"/>
      <c r="C10" s="88"/>
      <c r="D10" s="89"/>
      <c r="E10" s="89"/>
      <c r="F10" s="89"/>
      <c r="G10" s="90"/>
      <c r="H10" s="28"/>
    </row>
    <row r="11" spans="1:12" x14ac:dyDescent="0.25">
      <c r="A11" s="33"/>
      <c r="B11" s="38"/>
      <c r="C11" s="88"/>
      <c r="D11" s="89"/>
      <c r="E11" s="89"/>
      <c r="F11" s="89"/>
      <c r="G11" s="90"/>
      <c r="H11" s="28"/>
    </row>
    <row r="12" spans="1:12" x14ac:dyDescent="0.25">
      <c r="A12" s="33"/>
      <c r="B12" s="38"/>
      <c r="C12" s="88"/>
      <c r="D12" s="89"/>
      <c r="E12" s="89"/>
      <c r="F12" s="89"/>
      <c r="G12" s="90"/>
      <c r="H12" s="28"/>
    </row>
    <row r="13" spans="1:12" x14ac:dyDescent="0.25">
      <c r="A13" s="33"/>
      <c r="B13" s="38"/>
      <c r="C13" s="88"/>
      <c r="D13" s="89"/>
      <c r="E13" s="89"/>
      <c r="F13" s="89"/>
      <c r="G13" s="90"/>
      <c r="H13" s="28"/>
    </row>
    <row r="14" spans="1:12" x14ac:dyDescent="0.25">
      <c r="A14" s="33"/>
      <c r="B14" s="38"/>
      <c r="C14" s="88"/>
      <c r="D14" s="89"/>
      <c r="E14" s="89"/>
      <c r="F14" s="89"/>
      <c r="G14" s="90"/>
      <c r="H14" s="28"/>
    </row>
    <row r="15" spans="1:12" x14ac:dyDescent="0.25">
      <c r="A15" s="33"/>
      <c r="B15" s="38"/>
      <c r="C15" s="88"/>
      <c r="D15" s="89"/>
      <c r="E15" s="89"/>
      <c r="F15" s="89"/>
      <c r="G15" s="90"/>
      <c r="H15" s="28"/>
    </row>
    <row r="16" spans="1:12" x14ac:dyDescent="0.25">
      <c r="A16" s="33"/>
      <c r="B16" s="38"/>
      <c r="C16" s="88"/>
      <c r="D16" s="89"/>
      <c r="E16" s="89"/>
      <c r="F16" s="89"/>
      <c r="G16" s="90"/>
      <c r="H16" s="28"/>
    </row>
    <row r="17" spans="1:8" x14ac:dyDescent="0.25">
      <c r="A17" s="34" t="s">
        <v>70</v>
      </c>
      <c r="B17" s="41"/>
      <c r="C17" s="98" t="s">
        <v>59</v>
      </c>
      <c r="D17" s="99"/>
      <c r="E17" s="99"/>
      <c r="F17" s="99"/>
      <c r="G17" s="100"/>
      <c r="H17" s="27"/>
    </row>
    <row r="18" spans="1:8" x14ac:dyDescent="0.25">
      <c r="A18" s="93" t="s">
        <v>13</v>
      </c>
      <c r="B18" s="101"/>
      <c r="C18" s="101"/>
      <c r="D18" s="101"/>
      <c r="E18" s="101"/>
      <c r="F18" s="101"/>
      <c r="G18" s="94"/>
      <c r="H18" s="28"/>
    </row>
    <row r="19" spans="1:8" x14ac:dyDescent="0.25">
      <c r="A19" s="96" t="s">
        <v>71</v>
      </c>
      <c r="B19" s="96"/>
      <c r="C19" s="96"/>
      <c r="D19" s="96"/>
      <c r="E19" s="96"/>
      <c r="F19" s="96"/>
      <c r="G19" s="96"/>
      <c r="H19" s="97"/>
    </row>
    <row r="20" spans="1:8" x14ac:dyDescent="0.25">
      <c r="A20" s="34" t="s">
        <v>72</v>
      </c>
      <c r="B20" s="41"/>
      <c r="C20" s="98" t="s">
        <v>76</v>
      </c>
      <c r="D20" s="99"/>
      <c r="E20" s="99"/>
      <c r="F20" s="99"/>
      <c r="G20" s="100"/>
      <c r="H20" s="28" t="s">
        <v>67</v>
      </c>
    </row>
    <row r="21" spans="1:8" x14ac:dyDescent="0.25">
      <c r="A21" s="33"/>
      <c r="B21" s="38"/>
      <c r="C21" s="88"/>
      <c r="D21" s="89"/>
      <c r="E21" s="89"/>
      <c r="F21" s="89"/>
      <c r="G21" s="90"/>
      <c r="H21" s="28"/>
    </row>
    <row r="22" spans="1:8" x14ac:dyDescent="0.25">
      <c r="A22" s="33"/>
      <c r="B22" s="38"/>
      <c r="C22" s="88"/>
      <c r="D22" s="89"/>
      <c r="E22" s="89"/>
      <c r="F22" s="89"/>
      <c r="G22" s="90"/>
      <c r="H22" s="28"/>
    </row>
    <row r="23" spans="1:8" x14ac:dyDescent="0.25">
      <c r="A23" s="33"/>
      <c r="B23" s="38"/>
      <c r="C23" s="88"/>
      <c r="D23" s="89"/>
      <c r="E23" s="89"/>
      <c r="F23" s="89"/>
      <c r="G23" s="90"/>
      <c r="H23" s="28"/>
    </row>
    <row r="24" spans="1:8" x14ac:dyDescent="0.25">
      <c r="A24" s="34" t="s">
        <v>73</v>
      </c>
      <c r="B24" s="41"/>
      <c r="C24" s="98" t="s">
        <v>77</v>
      </c>
      <c r="D24" s="99"/>
      <c r="E24" s="99"/>
      <c r="F24" s="99"/>
      <c r="G24" s="100"/>
      <c r="H24" s="28"/>
    </row>
    <row r="25" spans="1:8" x14ac:dyDescent="0.25">
      <c r="A25" s="33"/>
      <c r="B25" s="38"/>
      <c r="C25" s="88"/>
      <c r="D25" s="89"/>
      <c r="E25" s="89"/>
      <c r="F25" s="89"/>
      <c r="G25" s="90"/>
      <c r="H25" s="28"/>
    </row>
    <row r="26" spans="1:8" x14ac:dyDescent="0.25">
      <c r="A26" s="33"/>
      <c r="B26" s="38"/>
      <c r="C26" s="88"/>
      <c r="D26" s="89"/>
      <c r="E26" s="89"/>
      <c r="F26" s="89"/>
      <c r="G26" s="90"/>
      <c r="H26" s="28"/>
    </row>
    <row r="27" spans="1:8" x14ac:dyDescent="0.25">
      <c r="A27" s="33"/>
      <c r="B27" s="38"/>
      <c r="C27" s="88"/>
      <c r="D27" s="89"/>
      <c r="E27" s="89"/>
      <c r="F27" s="89"/>
      <c r="G27" s="90"/>
      <c r="H27" s="28"/>
    </row>
    <row r="28" spans="1:8" x14ac:dyDescent="0.25">
      <c r="A28" s="34" t="s">
        <v>74</v>
      </c>
      <c r="B28" s="41"/>
      <c r="C28" s="98" t="s">
        <v>78</v>
      </c>
      <c r="D28" s="99"/>
      <c r="E28" s="99"/>
      <c r="F28" s="99"/>
      <c r="G28" s="100"/>
      <c r="H28" s="28"/>
    </row>
    <row r="29" spans="1:8" x14ac:dyDescent="0.25">
      <c r="A29" s="33"/>
      <c r="B29" s="38"/>
      <c r="C29" s="88"/>
      <c r="D29" s="89"/>
      <c r="E29" s="89"/>
      <c r="F29" s="89"/>
      <c r="G29" s="90"/>
      <c r="H29" s="28"/>
    </row>
    <row r="30" spans="1:8" x14ac:dyDescent="0.25">
      <c r="A30" s="33"/>
      <c r="B30" s="38"/>
      <c r="C30" s="88"/>
      <c r="D30" s="89"/>
      <c r="E30" s="89"/>
      <c r="F30" s="89"/>
      <c r="G30" s="90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93" t="s">
        <v>18</v>
      </c>
      <c r="B33" s="101"/>
      <c r="C33" s="101"/>
      <c r="D33" s="101"/>
      <c r="E33" s="101"/>
      <c r="F33" s="101"/>
      <c r="G33" s="94"/>
      <c r="H33" s="35"/>
    </row>
    <row r="34" spans="1:8" x14ac:dyDescent="0.25">
      <c r="A34" s="110" t="s">
        <v>75</v>
      </c>
      <c r="B34" s="110"/>
      <c r="C34" s="111"/>
      <c r="D34" s="111"/>
      <c r="E34" s="111"/>
      <c r="F34" s="111"/>
      <c r="G34" s="111"/>
      <c r="H34" s="112"/>
    </row>
    <row r="35" spans="1:8" x14ac:dyDescent="0.25">
      <c r="A35" s="34" t="s">
        <v>79</v>
      </c>
      <c r="B35" s="41"/>
      <c r="C35" s="106" t="s">
        <v>20</v>
      </c>
      <c r="D35" s="107"/>
      <c r="E35" s="107"/>
      <c r="F35" s="107"/>
      <c r="G35" s="108"/>
      <c r="H35" s="28"/>
    </row>
    <row r="36" spans="1:8" x14ac:dyDescent="0.25">
      <c r="A36" s="34" t="s">
        <v>80</v>
      </c>
      <c r="B36" s="41"/>
      <c r="C36" s="106" t="s">
        <v>21</v>
      </c>
      <c r="D36" s="107"/>
      <c r="E36" s="107"/>
      <c r="F36" s="107"/>
      <c r="G36" s="108"/>
      <c r="H36" s="28"/>
    </row>
    <row r="37" spans="1:8" x14ac:dyDescent="0.25">
      <c r="A37" s="33" t="s">
        <v>81</v>
      </c>
      <c r="B37" s="38"/>
      <c r="C37" s="106" t="s">
        <v>22</v>
      </c>
      <c r="D37" s="107"/>
      <c r="E37" s="107"/>
      <c r="F37" s="107"/>
      <c r="G37" s="108"/>
      <c r="H37" s="28"/>
    </row>
    <row r="38" spans="1:8" x14ac:dyDescent="0.25">
      <c r="A38" s="34" t="s">
        <v>81</v>
      </c>
      <c r="B38" s="41"/>
      <c r="C38" s="106" t="s">
        <v>23</v>
      </c>
      <c r="D38" s="107"/>
      <c r="E38" s="107"/>
      <c r="F38" s="107"/>
      <c r="G38" s="108"/>
      <c r="H38" s="28"/>
    </row>
    <row r="39" spans="1:8" x14ac:dyDescent="0.25">
      <c r="A39" s="33" t="s">
        <v>82</v>
      </c>
      <c r="B39" s="38"/>
      <c r="C39" s="106" t="s">
        <v>3</v>
      </c>
      <c r="D39" s="107"/>
      <c r="E39" s="107"/>
      <c r="F39" s="107"/>
      <c r="G39" s="108"/>
      <c r="H39" s="28"/>
    </row>
    <row r="40" spans="1:8" x14ac:dyDescent="0.25">
      <c r="A40" s="34" t="s">
        <v>83</v>
      </c>
      <c r="B40" s="41"/>
      <c r="C40" s="106" t="s">
        <v>25</v>
      </c>
      <c r="D40" s="107"/>
      <c r="E40" s="107"/>
      <c r="F40" s="107"/>
      <c r="G40" s="108"/>
      <c r="H40" s="28"/>
    </row>
    <row r="41" spans="1:8" x14ac:dyDescent="0.25">
      <c r="A41" s="33" t="s">
        <v>84</v>
      </c>
      <c r="B41" s="38"/>
      <c r="C41" s="106" t="s">
        <v>26</v>
      </c>
      <c r="D41" s="107"/>
      <c r="E41" s="107"/>
      <c r="F41" s="107"/>
      <c r="G41" s="108"/>
      <c r="H41" s="28"/>
    </row>
    <row r="42" spans="1:8" x14ac:dyDescent="0.25">
      <c r="A42" s="34" t="s">
        <v>85</v>
      </c>
      <c r="B42" s="41"/>
      <c r="C42" s="106" t="s">
        <v>52</v>
      </c>
      <c r="D42" s="107"/>
      <c r="E42" s="107"/>
      <c r="F42" s="107"/>
      <c r="G42" s="108"/>
      <c r="H42" s="28"/>
    </row>
    <row r="43" spans="1:8" x14ac:dyDescent="0.25">
      <c r="A43" s="33" t="s">
        <v>86</v>
      </c>
      <c r="B43" s="38"/>
      <c r="C43" s="106" t="s">
        <v>6</v>
      </c>
      <c r="D43" s="107"/>
      <c r="E43" s="107"/>
      <c r="F43" s="107"/>
      <c r="G43" s="108"/>
      <c r="H43" s="28"/>
    </row>
    <row r="44" spans="1:8" x14ac:dyDescent="0.25">
      <c r="A44" s="34" t="s">
        <v>87</v>
      </c>
      <c r="B44" s="41"/>
      <c r="C44" s="106" t="s">
        <v>28</v>
      </c>
      <c r="D44" s="107"/>
      <c r="E44" s="107"/>
      <c r="F44" s="107"/>
      <c r="G44" s="108"/>
      <c r="H44" s="28"/>
    </row>
    <row r="45" spans="1:8" x14ac:dyDescent="0.25">
      <c r="A45" s="33" t="s">
        <v>88</v>
      </c>
      <c r="B45" s="38"/>
      <c r="C45" s="106" t="s">
        <v>51</v>
      </c>
      <c r="D45" s="107"/>
      <c r="E45" s="107"/>
      <c r="F45" s="107"/>
      <c r="G45" s="108"/>
      <c r="H45" s="28"/>
    </row>
    <row r="46" spans="1:8" x14ac:dyDescent="0.25">
      <c r="A46" s="34" t="s">
        <v>89</v>
      </c>
      <c r="B46" s="41"/>
      <c r="C46" s="106" t="s">
        <v>30</v>
      </c>
      <c r="D46" s="107"/>
      <c r="E46" s="107"/>
      <c r="F46" s="107"/>
      <c r="G46" s="108"/>
      <c r="H46" s="28"/>
    </row>
    <row r="47" spans="1:8" x14ac:dyDescent="0.25">
      <c r="A47" s="33" t="s">
        <v>90</v>
      </c>
      <c r="B47" s="38"/>
      <c r="C47" s="106" t="s">
        <v>31</v>
      </c>
      <c r="D47" s="107"/>
      <c r="E47" s="107"/>
      <c r="F47" s="107"/>
      <c r="G47" s="108"/>
      <c r="H47" s="28"/>
    </row>
    <row r="48" spans="1:8" ht="24" x14ac:dyDescent="0.25">
      <c r="A48" s="42" t="s">
        <v>91</v>
      </c>
      <c r="B48" s="43"/>
      <c r="C48" s="126" t="s">
        <v>57</v>
      </c>
      <c r="D48" s="127"/>
      <c r="E48" s="127"/>
      <c r="F48" s="127"/>
      <c r="G48" s="128"/>
      <c r="H48" s="28"/>
    </row>
    <row r="49" spans="1:8" x14ac:dyDescent="0.25">
      <c r="A49" s="93" t="s">
        <v>32</v>
      </c>
      <c r="B49" s="101"/>
      <c r="C49" s="101"/>
      <c r="D49" s="101"/>
      <c r="E49" s="101"/>
      <c r="F49" s="101"/>
      <c r="G49" s="94"/>
      <c r="H49" s="36"/>
    </row>
    <row r="51" spans="1:8" x14ac:dyDescent="0.25">
      <c r="A51" s="121" t="s">
        <v>93</v>
      </c>
      <c r="B51" s="121"/>
      <c r="C51" s="121"/>
      <c r="D51" s="121"/>
      <c r="E51" s="121"/>
      <c r="F51" s="121"/>
      <c r="G51" s="121"/>
      <c r="H51" s="121"/>
    </row>
    <row r="52" spans="1:8" x14ac:dyDescent="0.25">
      <c r="A52" s="113" t="s">
        <v>94</v>
      </c>
      <c r="B52" s="113"/>
      <c r="C52" s="113"/>
      <c r="D52" s="113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24" t="s">
        <v>99</v>
      </c>
      <c r="B53" s="124"/>
      <c r="C53" s="124"/>
      <c r="D53" s="124"/>
      <c r="E53" s="28"/>
      <c r="F53" s="28"/>
      <c r="G53" s="28"/>
      <c r="H53" s="28"/>
    </row>
    <row r="54" spans="1:8" x14ac:dyDescent="0.25">
      <c r="A54" s="124" t="s">
        <v>100</v>
      </c>
      <c r="B54" s="124"/>
      <c r="C54" s="124"/>
      <c r="D54" s="124"/>
      <c r="E54" s="28"/>
      <c r="F54" s="28"/>
      <c r="G54" s="28"/>
      <c r="H54" s="28"/>
    </row>
    <row r="55" spans="1:8" x14ac:dyDescent="0.25">
      <c r="A55" s="124" t="s">
        <v>101</v>
      </c>
      <c r="B55" s="124"/>
      <c r="C55" s="124"/>
      <c r="D55" s="124"/>
      <c r="E55" s="28"/>
      <c r="F55" s="28"/>
      <c r="G55" s="28"/>
      <c r="H55" s="28"/>
    </row>
    <row r="56" spans="1:8" x14ac:dyDescent="0.25">
      <c r="A56" s="124" t="s">
        <v>102</v>
      </c>
      <c r="B56" s="124"/>
      <c r="C56" s="124"/>
      <c r="D56" s="124"/>
      <c r="E56" s="28"/>
      <c r="F56" s="28"/>
      <c r="G56" s="28"/>
      <c r="H56" s="28"/>
    </row>
    <row r="57" spans="1:8" x14ac:dyDescent="0.25">
      <c r="A57" s="124" t="s">
        <v>103</v>
      </c>
      <c r="B57" s="124"/>
      <c r="C57" s="124"/>
      <c r="D57" s="124"/>
      <c r="E57" s="28"/>
      <c r="F57" s="28"/>
      <c r="G57" s="28"/>
      <c r="H57" s="28"/>
    </row>
    <row r="58" spans="1:8" x14ac:dyDescent="0.25">
      <c r="A58" s="124" t="s">
        <v>104</v>
      </c>
      <c r="B58" s="124"/>
      <c r="C58" s="124"/>
      <c r="D58" s="124"/>
      <c r="E58" s="28"/>
      <c r="F58" s="28"/>
      <c r="G58" s="28"/>
      <c r="H58" s="28"/>
    </row>
    <row r="59" spans="1:8" x14ac:dyDescent="0.25">
      <c r="A59" s="98" t="s">
        <v>105</v>
      </c>
      <c r="B59" s="99"/>
      <c r="C59" s="99"/>
      <c r="D59" s="100"/>
      <c r="E59" s="28"/>
      <c r="F59" s="28"/>
      <c r="G59" s="28"/>
      <c r="H59" s="28"/>
    </row>
    <row r="60" spans="1:8" x14ac:dyDescent="0.25">
      <c r="A60" s="98" t="s">
        <v>106</v>
      </c>
      <c r="B60" s="99"/>
      <c r="C60" s="99"/>
      <c r="D60" s="100"/>
      <c r="E60" s="28"/>
      <c r="F60" s="28"/>
      <c r="G60" s="28"/>
      <c r="H60" s="28"/>
    </row>
    <row r="61" spans="1:8" x14ac:dyDescent="0.25">
      <c r="A61" s="124" t="s">
        <v>107</v>
      </c>
      <c r="B61" s="124"/>
      <c r="C61" s="124"/>
      <c r="D61" s="124"/>
      <c r="E61" s="28"/>
      <c r="F61" s="28"/>
      <c r="G61" s="28"/>
      <c r="H61" s="28"/>
    </row>
    <row r="62" spans="1:8" x14ac:dyDescent="0.25">
      <c r="A62" s="125" t="s">
        <v>108</v>
      </c>
      <c r="B62" s="125"/>
      <c r="C62" s="125"/>
      <c r="D62" s="125"/>
      <c r="E62" s="125"/>
      <c r="F62" s="125"/>
      <c r="G62" s="125"/>
      <c r="H62" s="125"/>
    </row>
    <row r="63" spans="1:8" x14ac:dyDescent="0.25">
      <c r="A63" s="120" t="s">
        <v>109</v>
      </c>
      <c r="B63" s="120"/>
      <c r="C63" s="120"/>
      <c r="D63" s="120"/>
      <c r="E63" s="120"/>
      <c r="F63" s="120"/>
      <c r="G63" s="120"/>
      <c r="H63" s="28"/>
    </row>
    <row r="64" spans="1:8" x14ac:dyDescent="0.25">
      <c r="A64" s="120" t="s">
        <v>110</v>
      </c>
      <c r="B64" s="120"/>
      <c r="C64" s="120"/>
      <c r="D64" s="120"/>
      <c r="E64" s="120"/>
      <c r="F64" s="120"/>
      <c r="G64" s="120"/>
      <c r="H64" s="28"/>
    </row>
    <row r="67" spans="1:8" x14ac:dyDescent="0.25">
      <c r="A67" s="122" t="s">
        <v>112</v>
      </c>
      <c r="B67" s="122"/>
      <c r="C67" s="122"/>
      <c r="D67" s="122"/>
      <c r="E67" s="122"/>
      <c r="F67" s="123" t="s">
        <v>113</v>
      </c>
      <c r="G67" s="123"/>
      <c r="H67" s="123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2017-03-30T05:29:16Z</cp:lastPrinted>
  <dcterms:created xsi:type="dcterms:W3CDTF">2009-07-23T06:35:24Z</dcterms:created>
  <dcterms:modified xsi:type="dcterms:W3CDTF">2018-02-26T06:53:41Z</dcterms:modified>
</cp:coreProperties>
</file>